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P:\Partage_Services\Service marchés publics\Marchés Publics\DCE\2025\MAPA 2025\SERVICES\Collective Access\2.Elaboration DCE\VD 2\"/>
    </mc:Choice>
  </mc:AlternateContent>
  <xr:revisionPtr revIDLastSave="0" documentId="8_{C52F5D62-A9D1-44A9-B092-37164B72B12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1" r:id="rId1"/>
    <sheet name="DPGF - Hébergement " sheetId="4" r:id="rId2"/>
    <sheet name="DQE" sheetId="5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F6" i="5" s="1"/>
  <c r="G6" i="5"/>
  <c r="D7" i="5"/>
  <c r="F7" i="5" s="1"/>
  <c r="F7" i="4"/>
  <c r="F6" i="4"/>
  <c r="F8" i="4"/>
  <c r="G7" i="5"/>
  <c r="G8" i="5"/>
  <c r="G9" i="5"/>
  <c r="G10" i="5"/>
  <c r="G11" i="5"/>
  <c r="G12" i="5"/>
  <c r="G13" i="5"/>
  <c r="G14" i="5"/>
  <c r="G15" i="5"/>
  <c r="G16" i="5"/>
  <c r="D8" i="5"/>
  <c r="F8" i="5" s="1"/>
  <c r="D9" i="5"/>
  <c r="F9" i="5" s="1"/>
  <c r="D10" i="5"/>
  <c r="F10" i="5" s="1"/>
  <c r="D11" i="5"/>
  <c r="F11" i="5" s="1"/>
  <c r="D12" i="5"/>
  <c r="F12" i="5" s="1"/>
  <c r="D13" i="5"/>
  <c r="F13" i="5" s="1"/>
  <c r="D14" i="5"/>
  <c r="F14" i="5" s="1"/>
  <c r="D15" i="5"/>
  <c r="F15" i="5" s="1"/>
  <c r="D16" i="5"/>
  <c r="F16" i="5" s="1"/>
  <c r="F6" i="1"/>
  <c r="F7" i="1"/>
  <c r="F8" i="1"/>
  <c r="F9" i="1"/>
  <c r="F10" i="1"/>
  <c r="F11" i="1"/>
  <c r="F12" i="1"/>
  <c r="F13" i="1"/>
  <c r="F14" i="1"/>
  <c r="F15" i="1"/>
  <c r="F16" i="1"/>
  <c r="H9" i="5" l="1"/>
  <c r="H12" i="5"/>
  <c r="H11" i="5"/>
  <c r="H10" i="5"/>
  <c r="H7" i="5"/>
  <c r="H16" i="5"/>
  <c r="H14" i="5"/>
  <c r="H6" i="5"/>
  <c r="H13" i="5"/>
  <c r="H15" i="5"/>
  <c r="E20" i="5"/>
  <c r="E21" i="5"/>
  <c r="H8" i="5"/>
</calcChain>
</file>

<file path=xl/sharedStrings.xml><?xml version="1.0" encoding="utf-8"?>
<sst xmlns="http://schemas.openxmlformats.org/spreadsheetml/2006/main" count="98" uniqueCount="48">
  <si>
    <t>Unité d'œuvre</t>
  </si>
  <si>
    <t>Nature</t>
  </si>
  <si>
    <t>Unité</t>
  </si>
  <si>
    <t>Montant HT</t>
  </si>
  <si>
    <t>Montant TTC</t>
  </si>
  <si>
    <t>Maquettiste (à distance)</t>
  </si>
  <si>
    <t>Dessinateur (à distance)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</si>
  <si>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</si>
  <si>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</si>
  <si>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</si>
  <si>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</si>
  <si>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</si>
  <si>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</si>
  <si>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</si>
  <si>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</si>
  <si>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</si>
  <si>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</si>
  <si>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</si>
  <si>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Chef de projet (intervention à distance)</t>
  </si>
  <si>
    <t>Consultant  (intervention à distance)</t>
  </si>
  <si>
    <t>Développeur  (intervention à distance)</t>
  </si>
  <si>
    <t>Chef de projet (intervention sur site à Paris) non morcelable</t>
  </si>
  <si>
    <t>Consultant (intervention sur site à Paris) non morcelable</t>
  </si>
  <si>
    <t>Développeur (intervention sur site à Paris) non morcelable</t>
  </si>
  <si>
    <t>1.12</t>
  </si>
  <si>
    <t>1.13</t>
  </si>
  <si>
    <t>Consultant fonctionnel (à distance)</t>
  </si>
  <si>
    <t>1.14</t>
  </si>
  <si>
    <t>Réversibilité</t>
  </si>
  <si>
    <t>Prestations de mise en place de l'hébergement (SSO, tunnel SSH,transfert de backup des bases de données)</t>
  </si>
  <si>
    <t>Prestation de prise en charge des applications Comodo et Galerie Muséale à la notification du marché (si nouveau titulaire)</t>
  </si>
  <si>
    <t>Tranche optionnelle</t>
  </si>
  <si>
    <t>Prix unitaire HT</t>
  </si>
  <si>
    <t>Quantité</t>
  </si>
  <si>
    <t>TVA (%)</t>
  </si>
  <si>
    <t xml:space="preserve"> Annexe financière de l'acte d'engagement</t>
  </si>
  <si>
    <t>Forfait annuel pour la maintenance corrective de l'ensemble Comodo+ Galerie Muséale</t>
  </si>
  <si>
    <t>Prestations d'hébergement du logiciel open source Collective Access</t>
  </si>
  <si>
    <t>Prestations d'assistance, de maintenance évolutive,adaptative et corrective du logiciel open source Collective Access</t>
  </si>
  <si>
    <t>BPU</t>
  </si>
  <si>
    <t>Prestations d'assistance, de maintenance évolutive, adaptative et corrective du logiciel open source Collective Access</t>
  </si>
  <si>
    <t>j/h</t>
  </si>
  <si>
    <t>TOTAUX</t>
  </si>
  <si>
    <t xml:space="preserve">DQE </t>
  </si>
  <si>
    <r>
      <t>Montant estimatif total de la prestation</t>
    </r>
    <r>
      <rPr>
        <b/>
        <u/>
        <sz val="12"/>
        <rFont val="Calibri"/>
        <family val="2"/>
      </rPr>
      <t xml:space="preserve"> sur 1 an H.T. avec la Tranche optionnelle</t>
    </r>
    <r>
      <rPr>
        <b/>
        <sz val="12"/>
        <rFont val="Calibri"/>
        <family val="2"/>
      </rPr>
      <t xml:space="preserve">
(cumul des prestations forfaitaires et des prestations à bons de commande )</t>
    </r>
  </si>
  <si>
    <r>
      <t xml:space="preserve">Montant estimatif total de la prestation </t>
    </r>
    <r>
      <rPr>
        <b/>
        <u/>
        <sz val="12"/>
        <rFont val="Calibri"/>
        <family val="2"/>
      </rPr>
      <t xml:space="preserve">sur 1 an HT sans la Tranche optionnelle </t>
    </r>
  </si>
  <si>
    <t>Prestation de prise en charge des applications Comodo et Galerie Muséale à la notification du marché</t>
  </si>
  <si>
    <t>Hébergement annuel de Comodo et de la galerie muséale sur un environnement de prod et un environnement de pre-prod.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</si>
</sst>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b/>
      <u/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ashDotDot">
        <color indexed="64"/>
      </bottom>
      <diagonal/>
    </border>
    <border>
      <left/>
      <right/>
      <top style="thin">
        <color indexed="64"/>
      </top>
      <bottom style="dashDotDot">
        <color indexed="64"/>
      </bottom>
      <diagonal/>
    </border>
    <border>
      <left/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3" xfId="0" applyBorder="1" applyAlignment="1">
      <alignment horizontal="center" wrapText="1"/>
    </xf>
    <xf numFmtId="44" fontId="0" fillId="0" borderId="4" xfId="0" applyNumberFormat="1" applyBorder="1"/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  <xf numFmtId="44" fontId="0" fillId="4" borderId="4" xfId="0" applyNumberFormat="1" applyFill="1" applyBorder="1"/>
    <xf numFmtId="44" fontId="0" fillId="5" borderId="4" xfId="0" applyNumberFormat="1" applyFill="1" applyBorder="1"/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0" xfId="3" applyFont="1"/>
    <xf numFmtId="9" fontId="0" fillId="0" borderId="0" xfId="3" applyFont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9" fontId="0" fillId="0" borderId="1" xfId="3" applyFont="1" applyBorder="1" applyAlignment="1">
      <alignment horizontal="center" vertical="center"/>
    </xf>
    <xf numFmtId="0" fontId="0" fillId="0" borderId="3" xfId="0" applyBorder="1" applyAlignment="1">
      <alignment horizontal="right" vertical="center"/>
    </xf>
    <xf numFmtId="9" fontId="0" fillId="0" borderId="3" xfId="3" applyFont="1" applyBorder="1" applyAlignment="1">
      <alignment horizontal="center" vertical="center"/>
    </xf>
    <xf numFmtId="0" fontId="1" fillId="2" borderId="0" xfId="1" applyAlignment="1">
      <alignment horizontal="center"/>
    </xf>
    <xf numFmtId="0" fontId="0" fillId="2" borderId="0" xfId="1" applyFont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0" xfId="1" applyAlignment="1">
      <alignment horizontal="center" vertical="center"/>
    </xf>
    <xf numFmtId="44" fontId="0" fillId="0" borderId="7" xfId="0" applyNumberFormat="1" applyBorder="1" applyAlignment="1">
      <alignment horizontal="center"/>
    </xf>
    <xf numFmtId="44" fontId="0" fillId="0" borderId="8" xfId="0" applyNumberFormat="1" applyBorder="1" applyAlignment="1">
      <alignment horizontal="center"/>
    </xf>
    <xf numFmtId="44" fontId="0" fillId="0" borderId="11" xfId="0" applyNumberFormat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0" fontId="5" fillId="4" borderId="12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 vertical="center" wrapText="1"/>
    </xf>
    <xf numFmtId="0" fontId="5" fillId="5" borderId="1" xfId="2" applyFont="1" applyFill="1" applyBorder="1" applyAlignment="1">
      <alignment horizontal="center" vertical="center" wrapText="1"/>
    </xf>
    <xf numFmtId="0" fontId="5" fillId="5" borderId="15" xfId="2" applyFont="1" applyFill="1" applyBorder="1" applyAlignment="1">
      <alignment horizontal="center" vertical="center" wrapText="1"/>
    </xf>
  </cellXfs>
  <cellStyles count="4">
    <cellStyle name="40 % - Accent2" xfId="1" builtinId="35"/>
    <cellStyle name="Normal" xfId="0" builtinId="0"/>
    <cellStyle name="Normal 2" xfId="2" xr:uid="{00000000-0005-0000-0000-000002000000}"/>
    <cellStyle name="Pourcentage" xfId="3" builtinId="5"/>
  </cellStyles>
  <dxfs count="27">
    <dxf>
      <numFmt numFmtId="0" formatCode="General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0" formatCode="General"/>
      <alignment horizontal="right" vertical="center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numFmt numFmtId="0" formatCode="General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numFmt numFmtId="0" formatCode="General"/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au3" displayName="Tableau3" ref="A5:F16" totalsRowShown="0" headerRowDxfId="26" headerRowBorderDxfId="25" tableBorderDxfId="24">
  <autoFilter ref="A5:F16" xr:uid="{00000000-0009-0000-0100-000003000000}"/>
  <tableColumns count="6">
    <tableColumn id="1" xr3:uid="{00000000-0010-0000-0000-000001000000}" name="Unité d'œuvre" dataDxfId="23"/>
    <tableColumn id="2" xr3:uid="{00000000-0010-0000-0000-000002000000}" name="Nature" dataDxfId="22"/>
    <tableColumn id="3" xr3:uid="{00000000-0010-0000-0000-000003000000}" name="Unité" dataDxfId="21"/>
    <tableColumn id="4" xr3:uid="{00000000-0010-0000-0000-000004000000}" name="Montant HT" dataDxfId="20"/>
    <tableColumn id="6" xr3:uid="{00000000-0010-0000-0000-000006000000}" name="TVA (%)" dataDxfId="19" dataCellStyle="Pourcentage"/>
    <tableColumn id="5" xr3:uid="{00000000-0010-0000-0000-000005000000}" name="Montant TTC" dataDxfId="18">
      <calculatedColumnFormula xml:space="preserve"> Tableau3[[#This Row],[Montant HT]] * ( 1 + Tableau3[[#This Row],[TVA (%)]] )</calculatedColumnFormula>
    </tableColumn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323" displayName="Tableau323" ref="A5:F8" totalsRowShown="0" headerRowDxfId="17" headerRowBorderDxfId="16" tableBorderDxfId="15">
  <autoFilter ref="A5:F8" xr:uid="{00000000-0009-0000-0100-000002000000}"/>
  <tableColumns count="6">
    <tableColumn id="1" xr3:uid="{00000000-0010-0000-0100-000001000000}" name="Unité d'œuvre" dataDxfId="14"/>
    <tableColumn id="2" xr3:uid="{00000000-0010-0000-0100-000002000000}" name="Nature" dataDxfId="13"/>
    <tableColumn id="3" xr3:uid="{00000000-0010-0000-0100-000003000000}" name="Unité" dataDxfId="12"/>
    <tableColumn id="4" xr3:uid="{00000000-0010-0000-0100-000004000000}" name="Montant HT"/>
    <tableColumn id="6" xr3:uid="{00000000-0010-0000-0100-000006000000}" name="TVA (%)" dataCellStyle="Pourcentage"/>
    <tableColumn id="5" xr3:uid="{00000000-0010-0000-0100-000005000000}" name="Montant TTC" dataDxfId="11">
      <calculatedColumnFormula xml:space="preserve"> Tableau323[[#This Row],[Montant HT]] * (Tableau323[[#This Row],[TVA (%)]] + 1)</calculatedColumnFormula>
    </tableColumn>
  </tableColumns>
  <tableStyleInfo name="TableStyleLight1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au35" displayName="Tableau35" ref="A5:H16" totalsRowShown="0" headerRowDxfId="10" headerRowBorderDxfId="9" tableBorderDxfId="8">
  <autoFilter ref="A5:H16" xr:uid="{00000000-0009-0000-0100-000004000000}"/>
  <tableColumns count="8">
    <tableColumn id="1" xr3:uid="{00000000-0010-0000-0200-000001000000}" name="Unité d'œuvre" dataDxfId="7"/>
    <tableColumn id="2" xr3:uid="{00000000-0010-0000-0200-000002000000}" name="Nature" dataDxfId="6"/>
    <tableColumn id="3" xr3:uid="{00000000-0010-0000-0200-000003000000}" name="Unité" dataDxfId="5"/>
    <tableColumn id="4" xr3:uid="{00000000-0010-0000-0200-000004000000}" name="Prix unitaire HT" dataDxfId="4">
      <calculatedColumnFormula>VLOOKUP( Tableau35[[#This Row],[Nature]], Tableau3[[#All],[Nature]:[TVA (%)]], 3, FALSE)</calculatedColumnFormula>
    </tableColumn>
    <tableColumn id="7" xr3:uid="{00000000-0010-0000-0200-000007000000}" name="Quantité" dataDxfId="3"/>
    <tableColumn id="8" xr3:uid="{00000000-0010-0000-0200-000008000000}" name="Montant HT" dataDxfId="2">
      <calculatedColumnFormula xml:space="preserve"> Tableau35[[#This Row],[Prix unitaire HT]] * Tableau35[[#This Row],[Quantité]]</calculatedColumnFormula>
    </tableColumn>
    <tableColumn id="6" xr3:uid="{00000000-0010-0000-0200-000006000000}" name="TVA (%)" dataDxfId="1" dataCellStyle="Pourcentage">
      <calculatedColumnFormula>VLOOKUP( Tableau35[[#This Row],[Nature]], Tableau3[[#All],[Nature]:[TVA (%)]], 4, FALSE)</calculatedColumnFormula>
    </tableColumn>
    <tableColumn id="5" xr3:uid="{00000000-0010-0000-0200-000005000000}" name="Montant TTC" dataDxfId="0">
      <calculatedColumnFormula>Tableau35[[#This Row],[Montant HT]] * (1 + Tableau35[[#This Row],[TVA (%)]])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6"/>
  <sheetViews>
    <sheetView workbookViewId="0">
      <selection activeCell="J15" sqref="J15"/>
    </sheetView>
  </sheetViews>
  <sheetFormatPr baseColWidth="10" defaultRowHeight="15" x14ac:dyDescent="0.25"/>
  <cols>
    <col min="1" max="1" width="17.140625" customWidth="1"/>
    <col min="2" max="2" width="54.7109375" customWidth="1"/>
    <col min="3" max="3" width="12" customWidth="1"/>
    <col min="4" max="5" width="17.140625" customWidth="1"/>
    <col min="6" max="6" width="18.85546875" customWidth="1"/>
  </cols>
  <sheetData>
    <row r="2" spans="1:6" x14ac:dyDescent="0.25">
      <c r="A2" s="24" t="s">
        <v>38</v>
      </c>
      <c r="B2" s="24"/>
      <c r="C2" s="24"/>
      <c r="D2" s="24"/>
      <c r="E2" s="24"/>
      <c r="F2" s="24"/>
    </row>
    <row r="3" spans="1:6" x14ac:dyDescent="0.25">
      <c r="A3" s="25" t="s">
        <v>39</v>
      </c>
      <c r="B3" s="24"/>
      <c r="C3" s="24"/>
      <c r="D3" s="24"/>
      <c r="E3" s="24"/>
      <c r="F3" s="24"/>
    </row>
    <row r="5" spans="1:6" ht="23.2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34</v>
      </c>
      <c r="F5" s="4" t="s">
        <v>4</v>
      </c>
    </row>
    <row r="6" spans="1:6" ht="13.9" customHeight="1" x14ac:dyDescent="0.25">
      <c r="A6" s="1" t="s">
        <v>7</v>
      </c>
      <c r="B6" s="1" t="s">
        <v>21</v>
      </c>
      <c r="C6" s="1" t="s">
        <v>41</v>
      </c>
      <c r="D6" s="19"/>
      <c r="E6" s="21"/>
      <c r="F6" s="19">
        <f xml:space="preserve"> Tableau3[[#This Row],[Montant HT]] * ( 1 + Tableau3[[#This Row],[TVA (%)]] )</f>
        <v>0</v>
      </c>
    </row>
    <row r="7" spans="1:6" ht="13.9" customHeight="1" x14ac:dyDescent="0.25">
      <c r="A7" s="1" t="s">
        <v>8</v>
      </c>
      <c r="B7" s="1" t="s">
        <v>22</v>
      </c>
      <c r="C7" s="1" t="s">
        <v>41</v>
      </c>
      <c r="D7" s="19"/>
      <c r="E7" s="21"/>
      <c r="F7" s="19">
        <f xml:space="preserve"> Tableau3[[#This Row],[Montant HT]] * ( 1 + Tableau3[[#This Row],[TVA (%)]] )</f>
        <v>0</v>
      </c>
    </row>
    <row r="8" spans="1:6" ht="13.9" customHeight="1" x14ac:dyDescent="0.25">
      <c r="A8" s="1" t="s">
        <v>9</v>
      </c>
      <c r="B8" s="1" t="s">
        <v>23</v>
      </c>
      <c r="C8" s="1" t="s">
        <v>41</v>
      </c>
      <c r="D8" s="19"/>
      <c r="E8" s="21"/>
      <c r="F8" s="19">
        <f xml:space="preserve"> Tableau3[[#This Row],[Montant HT]] * ( 1 + Tableau3[[#This Row],[TVA (%)]] )</f>
        <v>0</v>
      </c>
    </row>
    <row r="9" spans="1:6" ht="13.9" customHeight="1" x14ac:dyDescent="0.25">
      <c r="A9" s="1" t="s">
        <v>10</v>
      </c>
      <c r="B9" s="2" t="s">
        <v>18</v>
      </c>
      <c r="C9" s="1" t="s">
        <v>41</v>
      </c>
      <c r="D9" s="20"/>
      <c r="E9" s="18"/>
      <c r="F9" s="20">
        <f xml:space="preserve"> Tableau3[[#This Row],[Montant HT]] * ( 1 + Tableau3[[#This Row],[TVA (%)]] )</f>
        <v>0</v>
      </c>
    </row>
    <row r="10" spans="1:6" ht="13.9" customHeight="1" x14ac:dyDescent="0.25">
      <c r="A10" s="1" t="s">
        <v>11</v>
      </c>
      <c r="B10" s="2" t="s">
        <v>19</v>
      </c>
      <c r="C10" s="1" t="s">
        <v>41</v>
      </c>
      <c r="D10" s="20"/>
      <c r="E10" s="18"/>
      <c r="F10" s="20">
        <f xml:space="preserve"> Tableau3[[#This Row],[Montant HT]] * ( 1 + Tableau3[[#This Row],[TVA (%)]] )</f>
        <v>0</v>
      </c>
    </row>
    <row r="11" spans="1:6" ht="13.9" customHeight="1" x14ac:dyDescent="0.25">
      <c r="A11" s="1" t="s">
        <v>12</v>
      </c>
      <c r="B11" s="2" t="s">
        <v>20</v>
      </c>
      <c r="C11" s="1" t="s">
        <v>41</v>
      </c>
      <c r="D11" s="20"/>
      <c r="E11" s="18"/>
      <c r="F11" s="20">
        <f xml:space="preserve"> Tableau3[[#This Row],[Montant HT]] * ( 1 + Tableau3[[#This Row],[TVA (%)]] )</f>
        <v>0</v>
      </c>
    </row>
    <row r="12" spans="1:6" ht="13.9" customHeight="1" x14ac:dyDescent="0.25">
      <c r="A12" s="1" t="s">
        <v>13</v>
      </c>
      <c r="B12" s="2" t="s">
        <v>5</v>
      </c>
      <c r="C12" s="1" t="s">
        <v>41</v>
      </c>
      <c r="D12" s="20"/>
      <c r="E12" s="18"/>
      <c r="F12" s="20">
        <f xml:space="preserve"> Tableau3[[#This Row],[Montant HT]] * ( 1 + Tableau3[[#This Row],[TVA (%)]] )</f>
        <v>0</v>
      </c>
    </row>
    <row r="13" spans="1:6" ht="13.9" customHeight="1" x14ac:dyDescent="0.25">
      <c r="A13" s="1" t="s">
        <v>14</v>
      </c>
      <c r="B13" s="2" t="s">
        <v>6</v>
      </c>
      <c r="C13" s="1" t="s">
        <v>41</v>
      </c>
      <c r="D13" s="20"/>
      <c r="E13" s="18"/>
      <c r="F13" s="20">
        <f xml:space="preserve"> Tableau3[[#This Row],[Montant HT]] * ( 1 + Tableau3[[#This Row],[TVA (%)]] )</f>
        <v>0</v>
      </c>
    </row>
    <row r="14" spans="1:6" x14ac:dyDescent="0.25">
      <c r="A14" s="5" t="s">
        <v>15</v>
      </c>
      <c r="B14" s="2" t="s">
        <v>26</v>
      </c>
      <c r="C14" s="1" t="s">
        <v>41</v>
      </c>
      <c r="D14" s="20"/>
      <c r="E14" s="18"/>
      <c r="F14" s="20">
        <f xml:space="preserve"> Tableau3[[#This Row],[Montant HT]] * ( 1 + Tableau3[[#This Row],[TVA (%)]] )</f>
        <v>0</v>
      </c>
    </row>
    <row r="15" spans="1:6" ht="30" x14ac:dyDescent="0.25">
      <c r="A15" s="5" t="s">
        <v>16</v>
      </c>
      <c r="B15" s="7" t="s">
        <v>46</v>
      </c>
      <c r="C15" s="3">
        <v>1</v>
      </c>
      <c r="D15" s="22"/>
      <c r="E15" s="23"/>
      <c r="F15" s="22">
        <f xml:space="preserve"> Tableau3[[#This Row],[Montant HT]] * ( 1 + Tableau3[[#This Row],[TVA (%)]] )</f>
        <v>0</v>
      </c>
    </row>
    <row r="16" spans="1:6" ht="32.25" customHeight="1" x14ac:dyDescent="0.25">
      <c r="A16" s="2" t="s">
        <v>17</v>
      </c>
      <c r="B16" s="6" t="s">
        <v>36</v>
      </c>
      <c r="C16" s="3">
        <v>1</v>
      </c>
      <c r="D16" s="20"/>
      <c r="E16" s="18"/>
      <c r="F16" s="20">
        <f xml:space="preserve"> Tableau3[[#This Row],[Montant HT]] * ( 1 + Tableau3[[#This Row],[TVA (%)]] )</f>
        <v>0</v>
      </c>
    </row>
  </sheetData>
  <mergeCells count="2">
    <mergeCell ref="A2:F2"/>
    <mergeCell ref="A3:F3"/>
  </mergeCells>
  <pageMargins left="0.7" right="0.7" top="0.75" bottom="0.75" header="0.3" footer="0.3"/>
  <pageSetup paperSize="9" scale="96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8"/>
  <sheetViews>
    <sheetView tabSelected="1" workbookViewId="0">
      <selection activeCell="B22" sqref="B22"/>
    </sheetView>
  </sheetViews>
  <sheetFormatPr baseColWidth="10" defaultRowHeight="15" x14ac:dyDescent="0.25"/>
  <cols>
    <col min="1" max="1" width="17.140625" customWidth="1"/>
    <col min="2" max="2" width="54.7109375" customWidth="1"/>
    <col min="3" max="3" width="12" customWidth="1"/>
    <col min="4" max="5" width="17.140625" customWidth="1"/>
    <col min="6" max="6" width="18.85546875" customWidth="1"/>
  </cols>
  <sheetData>
    <row r="2" spans="1:6" x14ac:dyDescent="0.25">
      <c r="A2" s="24" t="s">
        <v>37</v>
      </c>
      <c r="B2" s="24"/>
      <c r="C2" s="24"/>
      <c r="D2" s="24"/>
      <c r="E2" s="24"/>
      <c r="F2" s="24"/>
    </row>
    <row r="3" spans="1:6" x14ac:dyDescent="0.25">
      <c r="A3" s="25" t="s">
        <v>35</v>
      </c>
      <c r="B3" s="24"/>
      <c r="C3" s="24"/>
      <c r="D3" s="24"/>
      <c r="E3" s="24"/>
      <c r="F3" s="24"/>
    </row>
    <row r="4" spans="1:6" x14ac:dyDescent="0.25">
      <c r="A4" s="26" t="s">
        <v>31</v>
      </c>
      <c r="B4" s="26"/>
      <c r="C4" s="26"/>
      <c r="D4" s="26"/>
      <c r="E4" s="26"/>
      <c r="F4" s="26"/>
    </row>
    <row r="5" spans="1:6" ht="23.25" customHeight="1" x14ac:dyDescent="0.25">
      <c r="A5" s="4" t="s">
        <v>0</v>
      </c>
      <c r="B5" s="4" t="s">
        <v>1</v>
      </c>
      <c r="C5" s="4" t="s">
        <v>2</v>
      </c>
      <c r="D5" s="4" t="s">
        <v>3</v>
      </c>
      <c r="E5" s="4" t="s">
        <v>34</v>
      </c>
      <c r="F5" s="4" t="s">
        <v>4</v>
      </c>
    </row>
    <row r="6" spans="1:6" ht="48.75" customHeight="1" x14ac:dyDescent="0.25">
      <c r="A6" s="5" t="s">
        <v>24</v>
      </c>
      <c r="B6" s="14" t="s">
        <v>47</v>
      </c>
      <c r="C6" s="3">
        <v>1</v>
      </c>
      <c r="E6" s="17"/>
      <c r="F6">
        <f xml:space="preserve"> Tableau323[[#This Row],[Montant HT]] * (Tableau323[[#This Row],[TVA (%)]] + 1)</f>
        <v>0</v>
      </c>
    </row>
    <row r="7" spans="1:6" ht="72" customHeight="1" x14ac:dyDescent="0.25">
      <c r="A7" s="5" t="s">
        <v>25</v>
      </c>
      <c r="B7" s="14" t="s">
        <v>29</v>
      </c>
      <c r="C7" s="3">
        <v>1</v>
      </c>
      <c r="E7" s="17"/>
      <c r="F7">
        <f xml:space="preserve"> Tableau323[[#This Row],[Montant HT]] * (Tableau323[[#This Row],[TVA (%)]] + 1)</f>
        <v>0</v>
      </c>
    </row>
    <row r="8" spans="1:6" ht="30.75" customHeight="1" x14ac:dyDescent="0.25">
      <c r="A8" s="5" t="s">
        <v>27</v>
      </c>
      <c r="B8" s="3" t="s">
        <v>28</v>
      </c>
      <c r="C8" s="3">
        <v>1</v>
      </c>
      <c r="E8" s="17"/>
      <c r="F8">
        <f xml:space="preserve"> Tableau323[[#This Row],[Montant HT]] * (Tableau323[[#This Row],[TVA (%)]] + 1)</f>
        <v>0</v>
      </c>
    </row>
  </sheetData>
  <mergeCells count="3">
    <mergeCell ref="A2:F2"/>
    <mergeCell ref="A3:F3"/>
    <mergeCell ref="A4:F4"/>
  </mergeCells>
  <pageMargins left="0.7" right="0.7" top="0.75" bottom="0.75" header="0.3" footer="0.3"/>
  <pageSetup paperSize="9" scale="96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21"/>
  <sheetViews>
    <sheetView workbookViewId="0">
      <selection activeCell="H21" sqref="H21"/>
    </sheetView>
  </sheetViews>
  <sheetFormatPr baseColWidth="10" defaultRowHeight="15" x14ac:dyDescent="0.25"/>
  <cols>
    <col min="1" max="1" width="17.140625" customWidth="1"/>
    <col min="2" max="2" width="54.7109375" customWidth="1"/>
    <col min="3" max="3" width="14" customWidth="1"/>
    <col min="4" max="7" width="17.140625" customWidth="1"/>
    <col min="8" max="8" width="18.85546875" customWidth="1"/>
  </cols>
  <sheetData>
    <row r="2" spans="1:8" x14ac:dyDescent="0.25">
      <c r="A2" s="27" t="s">
        <v>40</v>
      </c>
      <c r="B2" s="27"/>
      <c r="C2" s="27"/>
      <c r="D2" s="27"/>
      <c r="E2" s="27"/>
      <c r="F2" s="27"/>
      <c r="G2" s="27"/>
      <c r="H2" s="27"/>
    </row>
    <row r="3" spans="1:8" x14ac:dyDescent="0.25">
      <c r="A3" s="27"/>
      <c r="B3" s="27"/>
      <c r="C3" s="27"/>
      <c r="D3" s="27"/>
      <c r="E3" s="27"/>
      <c r="F3" s="27"/>
      <c r="G3" s="27"/>
      <c r="H3" s="27"/>
    </row>
    <row r="4" spans="1:8" x14ac:dyDescent="0.25">
      <c r="A4" s="26" t="s">
        <v>43</v>
      </c>
      <c r="B4" s="26"/>
      <c r="C4" s="26"/>
      <c r="D4" s="26"/>
      <c r="E4" s="26"/>
      <c r="F4" s="26"/>
      <c r="G4" s="26"/>
      <c r="H4" s="26"/>
    </row>
    <row r="5" spans="1:8" ht="23.25" customHeight="1" x14ac:dyDescent="0.25">
      <c r="A5" s="4" t="s">
        <v>0</v>
      </c>
      <c r="B5" s="4" t="s">
        <v>1</v>
      </c>
      <c r="C5" s="4" t="s">
        <v>2</v>
      </c>
      <c r="D5" s="4" t="s">
        <v>32</v>
      </c>
      <c r="E5" s="4" t="s">
        <v>33</v>
      </c>
      <c r="F5" s="4" t="s">
        <v>3</v>
      </c>
      <c r="G5" s="4" t="s">
        <v>34</v>
      </c>
      <c r="H5" s="4" t="s">
        <v>4</v>
      </c>
    </row>
    <row r="6" spans="1:8" ht="13.9" customHeight="1" x14ac:dyDescent="0.25">
      <c r="A6" s="1" t="s">
        <v>7</v>
      </c>
      <c r="B6" s="1" t="s">
        <v>21</v>
      </c>
      <c r="C6" s="1" t="s">
        <v>41</v>
      </c>
      <c r="D6" s="19">
        <f>VLOOKUP( Tableau35[[#This Row],[Nature]], Tableau3[[#All],[Nature]:[TVA (%)]], 3, FALSE)</f>
        <v>0</v>
      </c>
      <c r="E6" s="16">
        <v>1</v>
      </c>
      <c r="F6" s="19">
        <f xml:space="preserve"> Tableau35[[#This Row],[Prix unitaire HT]] * Tableau35[[#This Row],[Quantité]]</f>
        <v>0</v>
      </c>
      <c r="G6" s="21">
        <f>VLOOKUP( Tableau35[[#This Row],[Nature]], Tableau3[[#All],[Nature]:[TVA (%)]], 4, FALSE)</f>
        <v>0</v>
      </c>
      <c r="H6" s="19">
        <f>Tableau35[[#This Row],[Montant HT]] * (1 + Tableau35[[#This Row],[TVA (%)]])</f>
        <v>0</v>
      </c>
    </row>
    <row r="7" spans="1:8" ht="13.9" customHeight="1" x14ac:dyDescent="0.25">
      <c r="A7" s="1" t="s">
        <v>8</v>
      </c>
      <c r="B7" s="1" t="s">
        <v>22</v>
      </c>
      <c r="C7" s="1" t="s">
        <v>41</v>
      </c>
      <c r="D7" s="19">
        <f>VLOOKUP( Tableau35[[#This Row],[Nature]], Tableau3[[#All],[Nature]:[TVA (%)]], 3, FALSE)</f>
        <v>0</v>
      </c>
      <c r="E7" s="16">
        <v>1</v>
      </c>
      <c r="F7" s="19">
        <f xml:space="preserve"> Tableau35[[#This Row],[Prix unitaire HT]] * Tableau35[[#This Row],[Quantité]]</f>
        <v>0</v>
      </c>
      <c r="G7" s="21">
        <f>VLOOKUP( Tableau35[[#This Row],[Nature]], Tableau3[[#All],[Nature]:[TVA (%)]], 4, FALSE)</f>
        <v>0</v>
      </c>
      <c r="H7" s="19">
        <f>Tableau35[[#This Row],[Montant HT]] * (1 + Tableau35[[#This Row],[TVA (%)]])</f>
        <v>0</v>
      </c>
    </row>
    <row r="8" spans="1:8" ht="13.9" customHeight="1" x14ac:dyDescent="0.25">
      <c r="A8" s="1" t="s">
        <v>9</v>
      </c>
      <c r="B8" s="1" t="s">
        <v>23</v>
      </c>
      <c r="C8" s="1" t="s">
        <v>41</v>
      </c>
      <c r="D8" s="19">
        <f>VLOOKUP( Tableau35[[#This Row],[Nature]], Tableau3[[#All],[Nature]:[TVA (%)]], 3, FALSE)</f>
        <v>0</v>
      </c>
      <c r="E8" s="16">
        <v>1</v>
      </c>
      <c r="F8" s="19">
        <f xml:space="preserve"> Tableau35[[#This Row],[Prix unitaire HT]] * Tableau35[[#This Row],[Quantité]]</f>
        <v>0</v>
      </c>
      <c r="G8" s="21">
        <f>VLOOKUP( Tableau35[[#This Row],[Nature]], Tableau3[[#All],[Nature]:[TVA (%)]], 4, FALSE)</f>
        <v>0</v>
      </c>
      <c r="H8" s="19">
        <f>Tableau35[[#This Row],[Montant HT]] * (1 + Tableau35[[#This Row],[TVA (%)]])</f>
        <v>0</v>
      </c>
    </row>
    <row r="9" spans="1:8" ht="13.9" customHeight="1" x14ac:dyDescent="0.25">
      <c r="A9" s="1" t="s">
        <v>10</v>
      </c>
      <c r="B9" s="2" t="s">
        <v>18</v>
      </c>
      <c r="C9" s="1" t="s">
        <v>41</v>
      </c>
      <c r="D9" s="20">
        <f>VLOOKUP( Tableau35[[#This Row],[Nature]], Tableau3[[#All],[Nature]:[TVA (%)]], 3, FALSE)</f>
        <v>0</v>
      </c>
      <c r="E9" s="3">
        <v>9</v>
      </c>
      <c r="F9" s="20">
        <f xml:space="preserve"> Tableau35[[#This Row],[Prix unitaire HT]] * Tableau35[[#This Row],[Quantité]]</f>
        <v>0</v>
      </c>
      <c r="G9" s="18">
        <f>VLOOKUP( Tableau35[[#This Row],[Nature]], Tableau3[[#All],[Nature]:[TVA (%)]], 4, FALSE)</f>
        <v>0</v>
      </c>
      <c r="H9" s="20">
        <f>Tableau35[[#This Row],[Montant HT]] * (1 + Tableau35[[#This Row],[TVA (%)]])</f>
        <v>0</v>
      </c>
    </row>
    <row r="10" spans="1:8" ht="13.9" customHeight="1" x14ac:dyDescent="0.25">
      <c r="A10" s="1" t="s">
        <v>11</v>
      </c>
      <c r="B10" s="2" t="s">
        <v>19</v>
      </c>
      <c r="C10" s="1" t="s">
        <v>41</v>
      </c>
      <c r="D10" s="20">
        <f>VLOOKUP( Tableau35[[#This Row],[Nature]], Tableau3[[#All],[Nature]:[TVA (%)]], 3, FALSE)</f>
        <v>0</v>
      </c>
      <c r="E10" s="3">
        <v>9</v>
      </c>
      <c r="F10" s="20">
        <f xml:space="preserve"> Tableau35[[#This Row],[Prix unitaire HT]] * Tableau35[[#This Row],[Quantité]]</f>
        <v>0</v>
      </c>
      <c r="G10" s="18">
        <f>VLOOKUP( Tableau35[[#This Row],[Nature]], Tableau3[[#All],[Nature]:[TVA (%)]], 4, FALSE)</f>
        <v>0</v>
      </c>
      <c r="H10" s="20">
        <f>Tableau35[[#This Row],[Montant HT]] * (1 + Tableau35[[#This Row],[TVA (%)]])</f>
        <v>0</v>
      </c>
    </row>
    <row r="11" spans="1:8" ht="13.9" customHeight="1" x14ac:dyDescent="0.25">
      <c r="A11" s="1" t="s">
        <v>12</v>
      </c>
      <c r="B11" s="2" t="s">
        <v>20</v>
      </c>
      <c r="C11" s="1" t="s">
        <v>41</v>
      </c>
      <c r="D11" s="20">
        <f>VLOOKUP( Tableau35[[#This Row],[Nature]], Tableau3[[#All],[Nature]:[TVA (%)]], 3, FALSE)</f>
        <v>0</v>
      </c>
      <c r="E11" s="3">
        <v>17</v>
      </c>
      <c r="F11" s="20">
        <f xml:space="preserve"> Tableau35[[#This Row],[Prix unitaire HT]] * Tableau35[[#This Row],[Quantité]]</f>
        <v>0</v>
      </c>
      <c r="G11" s="18">
        <f>VLOOKUP( Tableau35[[#This Row],[Nature]], Tableau3[[#All],[Nature]:[TVA (%)]], 4, FALSE)</f>
        <v>0</v>
      </c>
      <c r="H11" s="20">
        <f>Tableau35[[#This Row],[Montant HT]] * (1 + Tableau35[[#This Row],[TVA (%)]])</f>
        <v>0</v>
      </c>
    </row>
    <row r="12" spans="1:8" ht="13.9" customHeight="1" x14ac:dyDescent="0.25">
      <c r="A12" s="1" t="s">
        <v>13</v>
      </c>
      <c r="B12" s="2" t="s">
        <v>5</v>
      </c>
      <c r="C12" s="9" t="s">
        <v>41</v>
      </c>
      <c r="D12" s="19">
        <f>VLOOKUP( Tableau35[[#This Row],[Nature]], Tableau3[[#All],[Nature]:[TVA (%)]], 3, FALSE)</f>
        <v>0</v>
      </c>
      <c r="E12" s="3">
        <v>1</v>
      </c>
      <c r="F12" s="20">
        <f xml:space="preserve"> Tableau35[[#This Row],[Prix unitaire HT]] * Tableau35[[#This Row],[Quantité]]</f>
        <v>0</v>
      </c>
      <c r="G12" s="18">
        <f>VLOOKUP( Tableau35[[#This Row],[Nature]], Tableau3[[#All],[Nature]:[TVA (%)]], 4, FALSE)</f>
        <v>0</v>
      </c>
      <c r="H12" s="20">
        <f>Tableau35[[#This Row],[Montant HT]] * (1 + Tableau35[[#This Row],[TVA (%)]])</f>
        <v>0</v>
      </c>
    </row>
    <row r="13" spans="1:8" ht="13.9" customHeight="1" x14ac:dyDescent="0.25">
      <c r="A13" s="1" t="s">
        <v>14</v>
      </c>
      <c r="B13" s="2" t="s">
        <v>6</v>
      </c>
      <c r="C13" s="9" t="s">
        <v>41</v>
      </c>
      <c r="D13" s="19">
        <f>VLOOKUP( Tableau35[[#This Row],[Nature]], Tableau3[[#All],[Nature]:[TVA (%)]], 3, FALSE)</f>
        <v>0</v>
      </c>
      <c r="E13" s="3">
        <v>1</v>
      </c>
      <c r="F13" s="20">
        <f xml:space="preserve"> Tableau35[[#This Row],[Prix unitaire HT]] * Tableau35[[#This Row],[Quantité]]</f>
        <v>0</v>
      </c>
      <c r="G13" s="18">
        <f>VLOOKUP( Tableau35[[#This Row],[Nature]], Tableau3[[#All],[Nature]:[TVA (%)]], 4, FALSE)</f>
        <v>0</v>
      </c>
      <c r="H13" s="20">
        <f>Tableau35[[#This Row],[Montant HT]] * (1 + Tableau35[[#This Row],[TVA (%)]])</f>
        <v>0</v>
      </c>
    </row>
    <row r="14" spans="1:8" x14ac:dyDescent="0.25">
      <c r="A14" s="5" t="s">
        <v>15</v>
      </c>
      <c r="B14" s="2" t="s">
        <v>26</v>
      </c>
      <c r="C14" s="10" t="s">
        <v>41</v>
      </c>
      <c r="D14" s="19">
        <f>VLOOKUP( Tableau35[[#This Row],[Nature]], Tableau3[[#All],[Nature]:[TVA (%)]], 3, FALSE)</f>
        <v>0</v>
      </c>
      <c r="E14" s="3">
        <v>1</v>
      </c>
      <c r="F14" s="20">
        <f xml:space="preserve"> Tableau35[[#This Row],[Prix unitaire HT]] * Tableau35[[#This Row],[Quantité]]</f>
        <v>0</v>
      </c>
      <c r="G14" s="18">
        <f>VLOOKUP( Tableau35[[#This Row],[Nature]], Tableau3[[#All],[Nature]:[TVA (%)]], 4, FALSE)</f>
        <v>0</v>
      </c>
      <c r="H14" s="20">
        <f>Tableau35[[#This Row],[Montant HT]] * (1 + Tableau35[[#This Row],[TVA (%)]])</f>
        <v>0</v>
      </c>
    </row>
    <row r="15" spans="1:8" ht="45" x14ac:dyDescent="0.25">
      <c r="A15" s="5" t="s">
        <v>16</v>
      </c>
      <c r="B15" s="6" t="s">
        <v>30</v>
      </c>
      <c r="C15" s="13">
        <v>1</v>
      </c>
      <c r="D15" s="19" t="e">
        <f>VLOOKUP( Tableau35[[#This Row],[Nature]], Tableau3[[#All],[Nature]:[TVA (%)]], 3, FALSE)</f>
        <v>#N/A</v>
      </c>
      <c r="E15" s="15">
        <v>1</v>
      </c>
      <c r="F15" s="19" t="e">
        <f xml:space="preserve"> Tableau35[[#This Row],[Prix unitaire HT]] * Tableau35[[#This Row],[Quantité]]</f>
        <v>#N/A</v>
      </c>
      <c r="G15" s="21" t="e">
        <f>VLOOKUP( Tableau35[[#This Row],[Nature]], Tableau3[[#All],[Nature]:[TVA (%)]], 4, FALSE)</f>
        <v>#N/A</v>
      </c>
      <c r="H15" s="19" t="e">
        <f>Tableau35[[#This Row],[Montant HT]] * (1 + Tableau35[[#This Row],[TVA (%)]])</f>
        <v>#N/A</v>
      </c>
    </row>
    <row r="16" spans="1:8" ht="30.75" thickBot="1" x14ac:dyDescent="0.3">
      <c r="A16" s="2" t="s">
        <v>17</v>
      </c>
      <c r="B16" s="6" t="s">
        <v>36</v>
      </c>
      <c r="C16" s="3">
        <v>1</v>
      </c>
      <c r="D16" s="19">
        <f>VLOOKUP( Tableau35[[#This Row],[Nature]], Tableau3[[#All],[Nature]:[TVA (%)]], 3, FALSE)</f>
        <v>0</v>
      </c>
      <c r="E16" s="3">
        <v>1</v>
      </c>
      <c r="F16" s="20">
        <f xml:space="preserve"> Tableau35[[#This Row],[Prix unitaire HT]] * Tableau35[[#This Row],[Quantité]]</f>
        <v>0</v>
      </c>
      <c r="G16" s="18">
        <f>VLOOKUP( Tableau35[[#This Row],[Nature]], Tableau3[[#All],[Nature]:[TVA (%)]], 4, FALSE)</f>
        <v>0</v>
      </c>
      <c r="H16" s="20">
        <f>Tableau35[[#This Row],[Montant HT]] * (1 + Tableau35[[#This Row],[TVA (%)]])</f>
        <v>0</v>
      </c>
    </row>
    <row r="17" spans="1:8" ht="15.75" thickBot="1" x14ac:dyDescent="0.3">
      <c r="A17" s="28" t="s">
        <v>42</v>
      </c>
      <c r="B17" s="29"/>
      <c r="C17" s="29"/>
      <c r="D17" s="30"/>
      <c r="E17" s="31"/>
      <c r="F17" s="8"/>
      <c r="H17" s="8"/>
    </row>
    <row r="19" spans="1:8" ht="15.75" thickBot="1" x14ac:dyDescent="0.3"/>
    <row r="20" spans="1:8" ht="64.5" customHeight="1" thickBot="1" x14ac:dyDescent="0.3">
      <c r="A20" s="32" t="s">
        <v>44</v>
      </c>
      <c r="B20" s="33"/>
      <c r="C20" s="33"/>
      <c r="D20" s="34"/>
      <c r="E20" s="11" t="e">
        <f>SUM( Tableau35[Montant HT] ) + SUM(Tableau323[Montant HT])</f>
        <v>#N/A</v>
      </c>
    </row>
    <row r="21" spans="1:8" ht="64.5" customHeight="1" thickBot="1" x14ac:dyDescent="0.3">
      <c r="A21" s="35" t="s">
        <v>45</v>
      </c>
      <c r="B21" s="35"/>
      <c r="C21" s="35"/>
      <c r="D21" s="36"/>
      <c r="E21" s="12" t="e">
        <f>SUM(Tableau35[Montant HT])</f>
        <v>#N/A</v>
      </c>
    </row>
  </sheetData>
  <mergeCells count="5">
    <mergeCell ref="A2:H3"/>
    <mergeCell ref="A17:E17"/>
    <mergeCell ref="A20:D20"/>
    <mergeCell ref="A21:D21"/>
    <mergeCell ref="A4:H4"/>
  </mergeCells>
  <phoneticPr fontId="3" type="noConversion"/>
  <pageMargins left="0.7" right="0.7" top="0.75" bottom="0.75" header="0.3" footer="0.3"/>
  <pageSetup paperSize="9" scale="47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DPGF - Hébergement </vt:lpstr>
      <vt:lpstr>DQE</vt:lpstr>
    </vt:vector>
  </TitlesOfParts>
  <Company>INRAP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DELHUMEAU Isabelle</dc:creator>
  <cp:lastModifiedBy>Niclette MAWANZI WA</cp:lastModifiedBy>
  <cp:lastPrinted>2026-02-13T10:56:28Z</cp:lastPrinted>
  <dcterms:created xsi:type="dcterms:W3CDTF">2019-07-30T08:26:51Z</dcterms:created>
  <dcterms:modified xsi:type="dcterms:W3CDTF">2026-02-16T09:45:48Z</dcterms:modified>
</cp:coreProperties>
</file>